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lberto\Desktop\Autonómica_AB\Personal_Funcionario\"/>
    </mc:Choice>
  </mc:AlternateContent>
  <xr:revisionPtr revIDLastSave="0" documentId="8_{B9EE076F-1250-4E40-A224-CD768DCC719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oja1" sheetId="1" r:id="rId1"/>
  </sheets>
  <calcPr calcId="181029"/>
</workbook>
</file>

<file path=xl/calcChain.xml><?xml version="1.0" encoding="utf-8"?>
<calcChain xmlns="http://schemas.openxmlformats.org/spreadsheetml/2006/main">
  <c r="B30" i="1" l="1"/>
  <c r="B29" i="1"/>
  <c r="B28" i="1"/>
  <c r="B27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S18" i="1"/>
  <c r="R18" i="1"/>
  <c r="Q18" i="1"/>
  <c r="P18" i="1"/>
  <c r="P26" i="1" s="1"/>
  <c r="O18" i="1"/>
  <c r="N18" i="1"/>
  <c r="M18" i="1"/>
  <c r="L18" i="1"/>
  <c r="K18" i="1"/>
  <c r="J18" i="1"/>
  <c r="I18" i="1"/>
  <c r="H18" i="1"/>
  <c r="H26" i="1" s="1"/>
  <c r="G18" i="1"/>
  <c r="F18" i="1"/>
  <c r="E18" i="1"/>
  <c r="D18" i="1"/>
  <c r="C18" i="1"/>
  <c r="C26" i="1" s="1"/>
  <c r="B18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U14" i="1"/>
  <c r="U11" i="1"/>
  <c r="U10" i="1"/>
  <c r="S26" i="1" l="1"/>
  <c r="P31" i="1"/>
  <c r="I26" i="1"/>
  <c r="G31" i="1"/>
  <c r="J26" i="1"/>
  <c r="F26" i="1"/>
  <c r="F31" i="1" s="1"/>
  <c r="N26" i="1"/>
  <c r="N31" i="1" s="1"/>
  <c r="D26" i="1"/>
  <c r="L26" i="1"/>
  <c r="T26" i="1"/>
  <c r="K26" i="1"/>
  <c r="Q26" i="1"/>
  <c r="B26" i="1"/>
  <c r="B31" i="1" s="1"/>
  <c r="R26" i="1"/>
  <c r="H31" i="1"/>
  <c r="G26" i="1"/>
  <c r="O26" i="1"/>
  <c r="O31" i="1" s="1"/>
  <c r="E26" i="1"/>
  <c r="E31" i="1" s="1"/>
  <c r="M26" i="1"/>
  <c r="M31" i="1" s="1"/>
  <c r="C31" i="1"/>
  <c r="K31" i="1"/>
  <c r="S31" i="1"/>
  <c r="D31" i="1"/>
  <c r="L31" i="1"/>
  <c r="T31" i="1"/>
  <c r="I31" i="1"/>
  <c r="Q31" i="1"/>
  <c r="J31" i="1"/>
  <c r="R3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10" authorId="0" shapeId="0" xr:uid="{00000000-0006-0000-0000-000001000000}">
      <text>
        <r>
          <rPr>
            <sz val="10"/>
            <rFont val="Arial"/>
            <charset val="1"/>
          </rPr>
          <t>La suma de meses de desempeño no puede superar los 48 meses.</t>
        </r>
      </text>
    </comment>
    <comment ref="A11" authorId="0" shapeId="0" xr:uid="{00000000-0006-0000-0000-000002000000}">
      <text>
        <r>
          <rPr>
            <sz val="10"/>
            <rFont val="Arial"/>
            <charset val="1"/>
          </rPr>
          <t>El número de meses de desempeño en misma área y subárea no puede superar los 48 meses.</t>
        </r>
      </text>
    </comment>
  </commentList>
</comments>
</file>

<file path=xl/sharedStrings.xml><?xml version="1.0" encoding="utf-8"?>
<sst xmlns="http://schemas.openxmlformats.org/spreadsheetml/2006/main" count="51" uniqueCount="50">
  <si>
    <t>Cálculo puntuación concurso general de méritos del Personal Funcionario de la JCCM</t>
  </si>
  <si>
    <t>UGT Servicios Públicos</t>
  </si>
  <si>
    <t>MÉRITOS</t>
  </si>
  <si>
    <t>Grado personal consolidado</t>
  </si>
  <si>
    <t>NIVEL DESEMPEÑADO</t>
  </si>
  <si>
    <t xml:space="preserve">Meses desempeño </t>
  </si>
  <si>
    <t>Años de permanencia en último puesto</t>
  </si>
  <si>
    <t>Horas de cursos de formación</t>
  </si>
  <si>
    <t>Curso de igualdad</t>
  </si>
  <si>
    <t>Meses de antigüedad</t>
  </si>
  <si>
    <t>NIVEL SOLICITADO</t>
  </si>
  <si>
    <t>PUNTOS</t>
  </si>
  <si>
    <t>Grado personal</t>
  </si>
  <si>
    <t>Ponderación</t>
  </si>
  <si>
    <t>Máximo</t>
  </si>
  <si>
    <t>Meses desempeño puesto superior</t>
  </si>
  <si>
    <t>Meses desempeño mismo puesto</t>
  </si>
  <si>
    <t>Meses desempeño puesto inferior en 1</t>
  </si>
  <si>
    <t>Meses desempeño puesto inferior en 2</t>
  </si>
  <si>
    <t>Meses desempeño puesto inferior en 3</t>
  </si>
  <si>
    <t>Meses desempeño puesto inferior en 4</t>
  </si>
  <si>
    <t>Meses desempeño puesto inferior en 5</t>
  </si>
  <si>
    <t>Meses desempeño puesto inferior en 6 ó menos</t>
  </si>
  <si>
    <t>Total por nivel de puesto de trabajo</t>
  </si>
  <si>
    <t>Permanencia en último puesto</t>
  </si>
  <si>
    <t>Cursos</t>
  </si>
  <si>
    <t>Antigüedad</t>
  </si>
  <si>
    <t>TOTAL</t>
  </si>
  <si>
    <t>NUESTRAS SEDES</t>
  </si>
  <si>
    <t>SEDE REGIONAL – TOLEDO</t>
  </si>
  <si>
    <t>C/ Yedra, 2, Local · 45007 Toledo</t>
  </si>
  <si>
    <t>925 25 45 00</t>
  </si>
  <si>
    <t>autonomica.toledo@ugtspclm.org</t>
  </si>
  <si>
    <t>ALBACETE</t>
  </si>
  <si>
    <t>C/ Luis Rosales, 7 · 02003 Albacete</t>
  </si>
  <si>
    <t>681 24 69 19</t>
  </si>
  <si>
    <t>autonomica.albacete@ugtspclm.org</t>
  </si>
  <si>
    <t>CIUDAD REAL</t>
  </si>
  <si>
    <t>C/ Carmen, 7 – Local bajo · 13003 Ciudad Real</t>
  </si>
  <si>
    <t>647 99 40 70</t>
  </si>
  <si>
    <t>autonomica.ciudadreal@ugtspclm.org</t>
  </si>
  <si>
    <t>CUENCA</t>
  </si>
  <si>
    <t>Avenida Reyes Católicos, 78 · 16003 Cuenca</t>
  </si>
  <si>
    <t>669 87 48 57</t>
  </si>
  <si>
    <t>autonomica.cuenca@ugtspclm.org</t>
  </si>
  <si>
    <t>GUADALAJARA</t>
  </si>
  <si>
    <t>C/ Dr. Fleming, 14 · 19003 Guadalajara</t>
  </si>
  <si>
    <t>949 25 33 04</t>
  </si>
  <si>
    <t>autonomica.guadalajara@ugtspclm.org</t>
  </si>
  <si>
    <t>UGT Servicios Públicos Castilla-La Mancha  ·  www.ugtspclm.org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</si>
</sst>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1"/>
    </font>
    <font>
      <b/>
      <sz val="14"/>
      <color rgb="FF404040"/>
      <name val="Arial"/>
      <family val="2"/>
    </font>
    <font>
      <b/>
      <sz val="11"/>
      <color rgb="FFE61A30"/>
      <name val="Arial"/>
      <family val="2"/>
    </font>
    <font>
      <b/>
      <sz val="10"/>
      <color rgb="FFFFFFFF"/>
      <name val="Arial"/>
      <family val="2"/>
    </font>
    <font>
      <b/>
      <sz val="10"/>
      <color rgb="FF9B0A1A"/>
      <name val="Arial"/>
      <family val="2"/>
    </font>
    <font>
      <b/>
      <sz val="10"/>
      <color rgb="FF000000"/>
      <name val="Arial"/>
      <family val="2"/>
    </font>
    <font>
      <b/>
      <sz val="14"/>
      <color rgb="FFFFFFFF"/>
      <name val="Arial"/>
      <family val="2"/>
    </font>
    <font>
      <u/>
      <sz val="10"/>
      <name val="Arial"/>
      <family val="2"/>
      <charset val="1"/>
    </font>
    <font>
      <b/>
      <sz val="9"/>
      <color rgb="FFE61A30"/>
      <name val="Arial"/>
      <family val="2"/>
    </font>
    <font>
      <sz val="9"/>
      <color rgb="FF40404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61A30"/>
        <bgColor rgb="FFFF0000"/>
      </patternFill>
    </fill>
    <fill>
      <patternFill patternType="solid">
        <fgColor rgb="FFFDECEE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404040"/>
        <bgColor rgb="FF333300"/>
      </patternFill>
    </fill>
    <fill>
      <patternFill patternType="solid">
        <fgColor rgb="FFF2F2F2"/>
        <bgColor rgb="FFFDECEE"/>
      </patternFill>
    </fill>
    <fill>
      <patternFill patternType="solid">
        <fgColor rgb="FFF9C9D0"/>
        <bgColor rgb="FFFDECEE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medium">
        <color rgb="FF7F7F7F"/>
      </left>
      <right style="thin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3" borderId="0" xfId="0" applyFill="1"/>
    <xf numFmtId="0" fontId="0" fillId="4" borderId="1" xfId="0" applyFill="1" applyBorder="1" applyProtection="1">
      <protection locked="0"/>
    </xf>
    <xf numFmtId="0" fontId="4" fillId="3" borderId="0" xfId="0" applyFont="1" applyFill="1"/>
    <xf numFmtId="0" fontId="3" fillId="5" borderId="1" xfId="0" applyFont="1" applyFill="1" applyBorder="1" applyAlignment="1">
      <alignment horizontal="center"/>
    </xf>
    <xf numFmtId="0" fontId="3" fillId="5" borderId="0" xfId="0" applyFont="1" applyFill="1"/>
    <xf numFmtId="0" fontId="0" fillId="6" borderId="0" xfId="0" applyFill="1"/>
    <xf numFmtId="0" fontId="0" fillId="6" borderId="1" xfId="0" applyFill="1" applyBorder="1"/>
    <xf numFmtId="0" fontId="3" fillId="5" borderId="0" xfId="0" applyFont="1" applyFill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" xfId="0" applyFill="1" applyBorder="1"/>
    <xf numFmtId="0" fontId="5" fillId="7" borderId="0" xfId="0" applyFont="1" applyFill="1"/>
    <xf numFmtId="0" fontId="5" fillId="7" borderId="1" xfId="0" applyFont="1" applyFill="1" applyBorder="1"/>
    <xf numFmtId="0" fontId="6" fillId="2" borderId="0" xfId="0" applyFont="1" applyFill="1"/>
    <xf numFmtId="0" fontId="6" fillId="2" borderId="3" xfId="0" applyFont="1" applyFill="1" applyBorder="1"/>
    <xf numFmtId="0" fontId="6" fillId="2" borderId="4" xfId="0" applyFont="1" applyFill="1" applyBorder="1"/>
    <xf numFmtId="0" fontId="7" fillId="6" borderId="0" xfId="0" applyFont="1" applyFill="1"/>
    <xf numFmtId="0" fontId="3" fillId="2" borderId="5" xfId="0" applyFont="1" applyFill="1" applyBorder="1" applyAlignment="1">
      <alignment vertical="center"/>
    </xf>
    <xf numFmtId="0" fontId="0" fillId="2" borderId="6" xfId="0" applyFill="1" applyBorder="1"/>
    <xf numFmtId="0" fontId="0" fillId="2" borderId="7" xfId="0" applyFill="1" applyBorder="1"/>
    <xf numFmtId="0" fontId="8" fillId="6" borderId="8" xfId="0" applyFont="1" applyFill="1" applyBorder="1" applyAlignment="1">
      <alignment horizontal="left" vertical="center"/>
    </xf>
    <xf numFmtId="0" fontId="9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0" fillId="6" borderId="0" xfId="0" applyFont="1" applyFill="1" applyAlignment="1">
      <alignment horizontal="left" vertical="center"/>
    </xf>
    <xf numFmtId="0" fontId="0" fillId="4" borderId="9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2" borderId="10" xfId="0" applyFont="1" applyFill="1" applyBorder="1" applyAlignment="1">
      <alignment vertical="center"/>
    </xf>
    <xf numFmtId="0" fontId="0" fillId="2" borderId="11" xfId="0" applyFill="1" applyBorder="1"/>
    <xf numFmtId="0" fontId="0" fillId="2" borderId="12" xfId="0" applyFill="1" applyBorder="1"/>
  </cellXfs>
  <cellStyles count="1">
    <cellStyle name="Normal" xfId="0" builtinId="0"/>
  </cellStyles>
  <dxfs count="2">
    <dxf>
      <font>
        <color rgb="FFFF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FF000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B0A1A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2F2F2"/>
      <rgbColor rgb="FFFDEC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9C9D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E61A3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36</xdr:row>
      <xdr:rowOff>0</xdr:rowOff>
    </xdr:from>
    <xdr:to>
      <xdr:col>11</xdr:col>
      <xdr:colOff>875880</xdr:colOff>
      <xdr:row>40</xdr:row>
      <xdr:rowOff>113760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19640" y="6505560"/>
          <a:ext cx="875880" cy="87588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0</xdr:col>
      <xdr:colOff>160020</xdr:colOff>
      <xdr:row>0</xdr:row>
      <xdr:rowOff>112238</xdr:rowOff>
    </xdr:from>
    <xdr:to>
      <xdr:col>3</xdr:col>
      <xdr:colOff>518160</xdr:colOff>
      <xdr:row>1</xdr:row>
      <xdr:rowOff>251484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0020" y="112238"/>
          <a:ext cx="4808220" cy="535486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2"/>
  <sheetViews>
    <sheetView showGridLines="0" tabSelected="1" topLeftCell="A28" zoomScaleNormal="100" workbookViewId="0">
      <selection activeCell="B13" sqref="B13"/>
    </sheetView>
  </sheetViews>
  <sheetFormatPr baseColWidth="10" defaultColWidth="11.44140625" defaultRowHeight="13.2" x14ac:dyDescent="0.25"/>
  <cols>
    <col min="1" max="1" width="41.88671875" customWidth="1"/>
    <col min="3" max="3" width="11.5546875" customWidth="1"/>
    <col min="4" max="4" width="11.109375" customWidth="1"/>
    <col min="5" max="5" width="12.109375" customWidth="1"/>
    <col min="6" max="6" width="11.88671875" customWidth="1"/>
    <col min="7" max="8" width="12.6640625" customWidth="1"/>
    <col min="9" max="9" width="12.44140625" customWidth="1"/>
    <col min="10" max="10" width="12.5546875" customWidth="1"/>
    <col min="11" max="11" width="13.109375" customWidth="1"/>
    <col min="12" max="12" width="13" customWidth="1"/>
    <col min="21" max="21" width="13.6640625" customWidth="1"/>
  </cols>
  <sheetData>
    <row r="1" spans="1:21" ht="31.5" customHeight="1" x14ac:dyDescent="0.25"/>
    <row r="2" spans="1:21" ht="31.5" customHeight="1" x14ac:dyDescent="0.25"/>
    <row r="3" spans="1:21" ht="17.25" customHeight="1" x14ac:dyDescent="0.3">
      <c r="A3" s="1" t="s">
        <v>0</v>
      </c>
    </row>
    <row r="4" spans="1:21" ht="15" customHeight="1" x14ac:dyDescent="0.25">
      <c r="A4" s="2" t="s">
        <v>1</v>
      </c>
    </row>
    <row r="6" spans="1:21" ht="12.75" customHeight="1" x14ac:dyDescent="0.25">
      <c r="A6" s="3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1" ht="12.75" customHeight="1" x14ac:dyDescent="0.25">
      <c r="A7" s="4" t="s">
        <v>3</v>
      </c>
      <c r="B7" s="5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1" ht="12.75" customHeight="1" x14ac:dyDescent="0.25">
      <c r="A8" s="4"/>
      <c r="B8" s="6" t="s">
        <v>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1" ht="12.75" customHeight="1" x14ac:dyDescent="0.25">
      <c r="A9" s="4"/>
      <c r="B9" s="7">
        <v>12</v>
      </c>
      <c r="C9" s="7">
        <v>13</v>
      </c>
      <c r="D9" s="7">
        <v>14</v>
      </c>
      <c r="E9" s="7">
        <v>15</v>
      </c>
      <c r="F9" s="7">
        <v>16</v>
      </c>
      <c r="G9" s="7">
        <v>17</v>
      </c>
      <c r="H9" s="7">
        <v>18</v>
      </c>
      <c r="I9" s="7">
        <v>19</v>
      </c>
      <c r="J9" s="7">
        <v>20</v>
      </c>
      <c r="K9" s="7">
        <v>21</v>
      </c>
      <c r="L9" s="7">
        <v>22</v>
      </c>
      <c r="M9" s="7">
        <v>23</v>
      </c>
      <c r="N9" s="7">
        <v>24</v>
      </c>
      <c r="O9" s="7">
        <v>25</v>
      </c>
      <c r="P9" s="7">
        <v>26</v>
      </c>
      <c r="Q9" s="7">
        <v>27</v>
      </c>
      <c r="R9" s="7">
        <v>28</v>
      </c>
      <c r="S9" s="7">
        <v>29</v>
      </c>
      <c r="T9" s="7">
        <v>30</v>
      </c>
    </row>
    <row r="10" spans="1:21" ht="12.75" customHeight="1" x14ac:dyDescent="0.25">
      <c r="A10" s="4" t="s">
        <v>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6" t="str">
        <f>IF(SUM(B10:T10)&gt;48,"INCORRECTO, superan los 4 años","")</f>
        <v/>
      </c>
    </row>
    <row r="11" spans="1:21" ht="12.75" customHeight="1" x14ac:dyDescent="0.25">
      <c r="A11" s="4" t="s">
        <v>6</v>
      </c>
      <c r="B11" s="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 t="str">
        <f>IF(B11&gt;48,"INCORRECTO, superan los 4 años","")</f>
        <v/>
      </c>
    </row>
    <row r="12" spans="1:21" ht="12.75" customHeight="1" x14ac:dyDescent="0.25">
      <c r="A12" s="4" t="s">
        <v>7</v>
      </c>
      <c r="B12" s="5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1:21" ht="12.75" customHeight="1" x14ac:dyDescent="0.25">
      <c r="A13" s="4" t="s">
        <v>8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1:21" ht="12.75" customHeight="1" x14ac:dyDescent="0.25">
      <c r="A14" s="4" t="s">
        <v>9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 t="str">
        <f>IF(B14&lt;SUM(B10:T10),"La antigüedad es menor que la suma de meses desempeñado","")</f>
        <v/>
      </c>
    </row>
    <row r="15" spans="1:21" ht="12.75" customHeight="1" x14ac:dyDescent="0.25">
      <c r="A15" s="3"/>
      <c r="B15" s="3" t="s">
        <v>10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1" ht="12.75" customHeight="1" x14ac:dyDescent="0.25">
      <c r="A16" s="8" t="s">
        <v>11</v>
      </c>
      <c r="B16" s="7">
        <v>12</v>
      </c>
      <c r="C16" s="7">
        <v>13</v>
      </c>
      <c r="D16" s="7">
        <v>14</v>
      </c>
      <c r="E16" s="7">
        <v>15</v>
      </c>
      <c r="F16" s="7">
        <v>16</v>
      </c>
      <c r="G16" s="7">
        <v>17</v>
      </c>
      <c r="H16" s="7">
        <v>18</v>
      </c>
      <c r="I16" s="7">
        <v>19</v>
      </c>
      <c r="J16" s="7">
        <v>20</v>
      </c>
      <c r="K16" s="7">
        <v>21</v>
      </c>
      <c r="L16" s="7">
        <v>22</v>
      </c>
      <c r="M16" s="7">
        <v>23</v>
      </c>
      <c r="N16" s="7">
        <v>24</v>
      </c>
      <c r="O16" s="7">
        <v>25</v>
      </c>
      <c r="P16" s="7">
        <v>26</v>
      </c>
      <c r="Q16" s="7">
        <v>27</v>
      </c>
      <c r="R16" s="7">
        <v>28</v>
      </c>
      <c r="S16" s="7">
        <v>29</v>
      </c>
      <c r="T16" s="7">
        <v>30</v>
      </c>
    </row>
    <row r="17" spans="1:22" ht="12.75" customHeight="1" x14ac:dyDescent="0.25">
      <c r="A17" s="9" t="s">
        <v>12</v>
      </c>
      <c r="B17" s="10">
        <f t="shared" ref="B17:T17" si="0">IF($B$7&lt;=0,0,IF($B$7&gt;B16,15,MAX(2,14-(B16-$B$7)*2)))</f>
        <v>0</v>
      </c>
      <c r="C17" s="10">
        <f t="shared" si="0"/>
        <v>0</v>
      </c>
      <c r="D17" s="10">
        <f t="shared" si="0"/>
        <v>0</v>
      </c>
      <c r="E17" s="10">
        <f t="shared" si="0"/>
        <v>0</v>
      </c>
      <c r="F17" s="10">
        <f t="shared" si="0"/>
        <v>0</v>
      </c>
      <c r="G17" s="10">
        <f t="shared" si="0"/>
        <v>0</v>
      </c>
      <c r="H17" s="10">
        <f t="shared" si="0"/>
        <v>0</v>
      </c>
      <c r="I17" s="10">
        <f t="shared" si="0"/>
        <v>0</v>
      </c>
      <c r="J17" s="10">
        <f t="shared" si="0"/>
        <v>0</v>
      </c>
      <c r="K17" s="10">
        <f t="shared" si="0"/>
        <v>0</v>
      </c>
      <c r="L17" s="10">
        <f t="shared" si="0"/>
        <v>0</v>
      </c>
      <c r="M17" s="10">
        <f t="shared" si="0"/>
        <v>0</v>
      </c>
      <c r="N17" s="10">
        <f t="shared" si="0"/>
        <v>0</v>
      </c>
      <c r="O17" s="10">
        <f t="shared" si="0"/>
        <v>0</v>
      </c>
      <c r="P17" s="10">
        <f t="shared" si="0"/>
        <v>0</v>
      </c>
      <c r="Q17" s="10">
        <f t="shared" si="0"/>
        <v>0</v>
      </c>
      <c r="R17" s="10">
        <f t="shared" si="0"/>
        <v>0</v>
      </c>
      <c r="S17" s="10">
        <f t="shared" si="0"/>
        <v>0</v>
      </c>
      <c r="T17" s="10">
        <f t="shared" si="0"/>
        <v>0</v>
      </c>
      <c r="U17" s="11" t="s">
        <v>13</v>
      </c>
      <c r="V17" s="11" t="s">
        <v>14</v>
      </c>
    </row>
    <row r="18" spans="1:22" ht="12.75" customHeight="1" x14ac:dyDescent="0.25">
      <c r="A18" s="9" t="s">
        <v>15</v>
      </c>
      <c r="B18" s="10">
        <f>MIN($V18,SUM(C10:$T10)*$U18)</f>
        <v>0</v>
      </c>
      <c r="C18" s="10">
        <f>MIN($V18,SUM(D10:$T10)*$U18)</f>
        <v>0</v>
      </c>
      <c r="D18" s="10">
        <f>MIN($V18,SUM(E10:$T10)*$U18)</f>
        <v>0</v>
      </c>
      <c r="E18" s="10">
        <f>MIN($V18,SUM(F10:$T10)*$U18)</f>
        <v>0</v>
      </c>
      <c r="F18" s="10">
        <f>MIN($V18,SUM(G10:$T10)*$U18)</f>
        <v>0</v>
      </c>
      <c r="G18" s="10">
        <f>MIN($V18,SUM(H10:$T10)*$U18)</f>
        <v>0</v>
      </c>
      <c r="H18" s="10">
        <f>MIN($V18,SUM(I10:$T10)*$U18)</f>
        <v>0</v>
      </c>
      <c r="I18" s="10">
        <f>MIN($V18,SUM(J10:$T10)*$U18)</f>
        <v>0</v>
      </c>
      <c r="J18" s="10">
        <f>MIN($V18,SUM(K10:$T10)*$U18)</f>
        <v>0</v>
      </c>
      <c r="K18" s="10">
        <f>MIN($V18,SUM(L10:$T10)*$U18)</f>
        <v>0</v>
      </c>
      <c r="L18" s="10">
        <f>MIN($V18,SUM(M10:$T10)*$U18)</f>
        <v>0</v>
      </c>
      <c r="M18" s="10">
        <f>MIN($V18,SUM(N10:$T10)*$U18)</f>
        <v>0</v>
      </c>
      <c r="N18" s="10">
        <f>MIN($V18,SUM(O10:$T10)*$U18)</f>
        <v>0</v>
      </c>
      <c r="O18" s="10">
        <f>MIN($V18,SUM(P10:$T10)*$U18)</f>
        <v>0</v>
      </c>
      <c r="P18" s="10">
        <f>MIN($V18,SUM(Q10:$T10)*$U18)</f>
        <v>0</v>
      </c>
      <c r="Q18" s="10">
        <f>MIN($V18,SUM(R10:$T10)*$U18)</f>
        <v>0</v>
      </c>
      <c r="R18" s="10">
        <f>MIN($V18,SUM(S10:$T10)*$U18)</f>
        <v>0</v>
      </c>
      <c r="S18" s="10">
        <f>MIN($V18,SUM(T10:$T10)*$U18)</f>
        <v>0</v>
      </c>
      <c r="T18" s="10"/>
      <c r="U18" s="12">
        <v>0.52100000000000002</v>
      </c>
      <c r="V18" s="12">
        <v>25</v>
      </c>
    </row>
    <row r="19" spans="1:22" ht="12.75" customHeight="1" x14ac:dyDescent="0.25">
      <c r="A19" s="9" t="s">
        <v>16</v>
      </c>
      <c r="B19" s="10">
        <f t="shared" ref="B19:T19" si="1">MIN($V19,B$10*$U19)</f>
        <v>0</v>
      </c>
      <c r="C19" s="10">
        <f t="shared" si="1"/>
        <v>0</v>
      </c>
      <c r="D19" s="10">
        <f t="shared" si="1"/>
        <v>0</v>
      </c>
      <c r="E19" s="10">
        <f t="shared" si="1"/>
        <v>0</v>
      </c>
      <c r="F19" s="10">
        <f t="shared" si="1"/>
        <v>0</v>
      </c>
      <c r="G19" s="10">
        <f t="shared" si="1"/>
        <v>0</v>
      </c>
      <c r="H19" s="10">
        <f t="shared" si="1"/>
        <v>0</v>
      </c>
      <c r="I19" s="10">
        <f t="shared" si="1"/>
        <v>0</v>
      </c>
      <c r="J19" s="10">
        <f t="shared" si="1"/>
        <v>0</v>
      </c>
      <c r="K19" s="10">
        <f t="shared" si="1"/>
        <v>0</v>
      </c>
      <c r="L19" s="10">
        <f t="shared" si="1"/>
        <v>0</v>
      </c>
      <c r="M19" s="10">
        <f t="shared" si="1"/>
        <v>0</v>
      </c>
      <c r="N19" s="10">
        <f t="shared" si="1"/>
        <v>0</v>
      </c>
      <c r="O19" s="10">
        <f t="shared" si="1"/>
        <v>0</v>
      </c>
      <c r="P19" s="10">
        <f t="shared" si="1"/>
        <v>0</v>
      </c>
      <c r="Q19" s="10">
        <f t="shared" si="1"/>
        <v>0</v>
      </c>
      <c r="R19" s="10">
        <f t="shared" si="1"/>
        <v>0</v>
      </c>
      <c r="S19" s="10">
        <f t="shared" si="1"/>
        <v>0</v>
      </c>
      <c r="T19" s="10">
        <f t="shared" si="1"/>
        <v>0</v>
      </c>
      <c r="U19" s="12">
        <v>0.5</v>
      </c>
      <c r="V19" s="12">
        <v>24</v>
      </c>
    </row>
    <row r="20" spans="1:22" ht="12.75" customHeight="1" x14ac:dyDescent="0.25">
      <c r="A20" s="9" t="s">
        <v>17</v>
      </c>
      <c r="B20" s="9"/>
      <c r="C20" s="10">
        <f t="shared" ref="C20:T20" si="2">MIN($V20,B$10*$U20)</f>
        <v>0</v>
      </c>
      <c r="D20" s="10">
        <f t="shared" si="2"/>
        <v>0</v>
      </c>
      <c r="E20" s="10">
        <f t="shared" si="2"/>
        <v>0</v>
      </c>
      <c r="F20" s="10">
        <f t="shared" si="2"/>
        <v>0</v>
      </c>
      <c r="G20" s="10">
        <f t="shared" si="2"/>
        <v>0</v>
      </c>
      <c r="H20" s="10">
        <f t="shared" si="2"/>
        <v>0</v>
      </c>
      <c r="I20" s="10">
        <f t="shared" si="2"/>
        <v>0</v>
      </c>
      <c r="J20" s="10">
        <f t="shared" si="2"/>
        <v>0</v>
      </c>
      <c r="K20" s="10">
        <f t="shared" si="2"/>
        <v>0</v>
      </c>
      <c r="L20" s="10">
        <f t="shared" si="2"/>
        <v>0</v>
      </c>
      <c r="M20" s="10">
        <f t="shared" si="2"/>
        <v>0</v>
      </c>
      <c r="N20" s="10">
        <f t="shared" si="2"/>
        <v>0</v>
      </c>
      <c r="O20" s="10">
        <f t="shared" si="2"/>
        <v>0</v>
      </c>
      <c r="P20" s="10">
        <f t="shared" si="2"/>
        <v>0</v>
      </c>
      <c r="Q20" s="10">
        <f t="shared" si="2"/>
        <v>0</v>
      </c>
      <c r="R20" s="10">
        <f t="shared" si="2"/>
        <v>0</v>
      </c>
      <c r="S20" s="10">
        <f t="shared" si="2"/>
        <v>0</v>
      </c>
      <c r="T20" s="10">
        <f t="shared" si="2"/>
        <v>0</v>
      </c>
      <c r="U20" s="12">
        <v>0.45900000000000002</v>
      </c>
      <c r="V20" s="12">
        <v>22</v>
      </c>
    </row>
    <row r="21" spans="1:22" ht="12.75" customHeight="1" x14ac:dyDescent="0.25">
      <c r="A21" s="9" t="s">
        <v>18</v>
      </c>
      <c r="B21" s="9"/>
      <c r="C21" s="9"/>
      <c r="D21" s="10">
        <f t="shared" ref="D21:T21" si="3">MIN($V21,B$10*$U21)</f>
        <v>0</v>
      </c>
      <c r="E21" s="10">
        <f t="shared" si="3"/>
        <v>0</v>
      </c>
      <c r="F21" s="10">
        <f t="shared" si="3"/>
        <v>0</v>
      </c>
      <c r="G21" s="10">
        <f t="shared" si="3"/>
        <v>0</v>
      </c>
      <c r="H21" s="10">
        <f t="shared" si="3"/>
        <v>0</v>
      </c>
      <c r="I21" s="10">
        <f t="shared" si="3"/>
        <v>0</v>
      </c>
      <c r="J21" s="10">
        <f t="shared" si="3"/>
        <v>0</v>
      </c>
      <c r="K21" s="10">
        <f t="shared" si="3"/>
        <v>0</v>
      </c>
      <c r="L21" s="10">
        <f t="shared" si="3"/>
        <v>0</v>
      </c>
      <c r="M21" s="10">
        <f t="shared" si="3"/>
        <v>0</v>
      </c>
      <c r="N21" s="10">
        <f t="shared" si="3"/>
        <v>0</v>
      </c>
      <c r="O21" s="10">
        <f t="shared" si="3"/>
        <v>0</v>
      </c>
      <c r="P21" s="10">
        <f t="shared" si="3"/>
        <v>0</v>
      </c>
      <c r="Q21" s="10">
        <f t="shared" si="3"/>
        <v>0</v>
      </c>
      <c r="R21" s="10">
        <f t="shared" si="3"/>
        <v>0</v>
      </c>
      <c r="S21" s="10">
        <f t="shared" si="3"/>
        <v>0</v>
      </c>
      <c r="T21" s="10">
        <f t="shared" si="3"/>
        <v>0</v>
      </c>
      <c r="U21" s="12">
        <v>0.41699999999999998</v>
      </c>
      <c r="V21" s="12">
        <v>20</v>
      </c>
    </row>
    <row r="22" spans="1:22" ht="12.75" customHeight="1" x14ac:dyDescent="0.25">
      <c r="A22" s="9" t="s">
        <v>19</v>
      </c>
      <c r="B22" s="9"/>
      <c r="C22" s="9"/>
      <c r="D22" s="9"/>
      <c r="E22" s="10">
        <f t="shared" ref="E22:T22" si="4">MIN($V22,B$10*$U22)</f>
        <v>0</v>
      </c>
      <c r="F22" s="10">
        <f t="shared" si="4"/>
        <v>0</v>
      </c>
      <c r="G22" s="10">
        <f t="shared" si="4"/>
        <v>0</v>
      </c>
      <c r="H22" s="10">
        <f t="shared" si="4"/>
        <v>0</v>
      </c>
      <c r="I22" s="10">
        <f t="shared" si="4"/>
        <v>0</v>
      </c>
      <c r="J22" s="10">
        <f t="shared" si="4"/>
        <v>0</v>
      </c>
      <c r="K22" s="10">
        <f t="shared" si="4"/>
        <v>0</v>
      </c>
      <c r="L22" s="10">
        <f t="shared" si="4"/>
        <v>0</v>
      </c>
      <c r="M22" s="10">
        <f t="shared" si="4"/>
        <v>0</v>
      </c>
      <c r="N22" s="10">
        <f t="shared" si="4"/>
        <v>0</v>
      </c>
      <c r="O22" s="10">
        <f t="shared" si="4"/>
        <v>0</v>
      </c>
      <c r="P22" s="10">
        <f t="shared" si="4"/>
        <v>0</v>
      </c>
      <c r="Q22" s="10">
        <f t="shared" si="4"/>
        <v>0</v>
      </c>
      <c r="R22" s="10">
        <f t="shared" si="4"/>
        <v>0</v>
      </c>
      <c r="S22" s="10">
        <f t="shared" si="4"/>
        <v>0</v>
      </c>
      <c r="T22" s="10">
        <f t="shared" si="4"/>
        <v>0</v>
      </c>
      <c r="U22" s="12">
        <v>0.375</v>
      </c>
      <c r="V22" s="12">
        <v>18</v>
      </c>
    </row>
    <row r="23" spans="1:22" ht="12.75" customHeight="1" x14ac:dyDescent="0.25">
      <c r="A23" s="9" t="s">
        <v>20</v>
      </c>
      <c r="B23" s="9"/>
      <c r="C23" s="9"/>
      <c r="D23" s="9"/>
      <c r="E23" s="9"/>
      <c r="F23" s="10">
        <f t="shared" ref="F23:T23" si="5">MIN($V23,B$10*$U23)</f>
        <v>0</v>
      </c>
      <c r="G23" s="10">
        <f t="shared" si="5"/>
        <v>0</v>
      </c>
      <c r="H23" s="10">
        <f t="shared" si="5"/>
        <v>0</v>
      </c>
      <c r="I23" s="10">
        <f t="shared" si="5"/>
        <v>0</v>
      </c>
      <c r="J23" s="10">
        <f t="shared" si="5"/>
        <v>0</v>
      </c>
      <c r="K23" s="10">
        <f t="shared" si="5"/>
        <v>0</v>
      </c>
      <c r="L23" s="10">
        <f t="shared" si="5"/>
        <v>0</v>
      </c>
      <c r="M23" s="10">
        <f t="shared" si="5"/>
        <v>0</v>
      </c>
      <c r="N23" s="10">
        <f t="shared" si="5"/>
        <v>0</v>
      </c>
      <c r="O23" s="10">
        <f t="shared" si="5"/>
        <v>0</v>
      </c>
      <c r="P23" s="10">
        <f t="shared" si="5"/>
        <v>0</v>
      </c>
      <c r="Q23" s="10">
        <f t="shared" si="5"/>
        <v>0</v>
      </c>
      <c r="R23" s="10">
        <f t="shared" si="5"/>
        <v>0</v>
      </c>
      <c r="S23" s="10">
        <f t="shared" si="5"/>
        <v>0</v>
      </c>
      <c r="T23" s="10">
        <f t="shared" si="5"/>
        <v>0</v>
      </c>
      <c r="U23" s="12">
        <v>0.33400000000000002</v>
      </c>
      <c r="V23" s="12">
        <v>16</v>
      </c>
    </row>
    <row r="24" spans="1:22" ht="12.75" customHeight="1" x14ac:dyDescent="0.25">
      <c r="A24" s="9" t="s">
        <v>21</v>
      </c>
      <c r="B24" s="9"/>
      <c r="C24" s="9"/>
      <c r="D24" s="9"/>
      <c r="E24" s="9"/>
      <c r="F24" s="9"/>
      <c r="G24" s="10">
        <f t="shared" ref="G24:T24" si="6">MIN($V24,B$10*$U24)</f>
        <v>0</v>
      </c>
      <c r="H24" s="10">
        <f t="shared" si="6"/>
        <v>0</v>
      </c>
      <c r="I24" s="10">
        <f t="shared" si="6"/>
        <v>0</v>
      </c>
      <c r="J24" s="10">
        <f t="shared" si="6"/>
        <v>0</v>
      </c>
      <c r="K24" s="10">
        <f t="shared" si="6"/>
        <v>0</v>
      </c>
      <c r="L24" s="10">
        <f t="shared" si="6"/>
        <v>0</v>
      </c>
      <c r="M24" s="10">
        <f t="shared" si="6"/>
        <v>0</v>
      </c>
      <c r="N24" s="10">
        <f t="shared" si="6"/>
        <v>0</v>
      </c>
      <c r="O24" s="10">
        <f t="shared" si="6"/>
        <v>0</v>
      </c>
      <c r="P24" s="10">
        <f t="shared" si="6"/>
        <v>0</v>
      </c>
      <c r="Q24" s="10">
        <f t="shared" si="6"/>
        <v>0</v>
      </c>
      <c r="R24" s="10">
        <f t="shared" si="6"/>
        <v>0</v>
      </c>
      <c r="S24" s="10">
        <f t="shared" si="6"/>
        <v>0</v>
      </c>
      <c r="T24" s="10">
        <f t="shared" si="6"/>
        <v>0</v>
      </c>
      <c r="U24" s="12">
        <v>0.29199999999999998</v>
      </c>
      <c r="V24" s="12">
        <v>14</v>
      </c>
    </row>
    <row r="25" spans="1:22" ht="12.75" customHeight="1" x14ac:dyDescent="0.25">
      <c r="A25" s="9" t="s">
        <v>22</v>
      </c>
      <c r="B25" s="9"/>
      <c r="C25" s="9"/>
      <c r="D25" s="9"/>
      <c r="E25" s="9"/>
      <c r="F25" s="9"/>
      <c r="G25" s="9"/>
      <c r="H25" s="13">
        <f>MIN($V25,SUM($B$10:B10)*$U25)</f>
        <v>0</v>
      </c>
      <c r="I25" s="13">
        <f>MIN($V25,SUM($B$10:C10)*$U25)</f>
        <v>0</v>
      </c>
      <c r="J25" s="13">
        <f>MIN($V25,SUM($B$10:D10)*$U25)</f>
        <v>0</v>
      </c>
      <c r="K25" s="13">
        <f>MIN($V25,SUM($B$10:E10)*$U25)</f>
        <v>0</v>
      </c>
      <c r="L25" s="13">
        <f>MIN($V25,SUM($B$10:F10)*$U25)</f>
        <v>0</v>
      </c>
      <c r="M25" s="13">
        <f>MIN($V25,SUM($B$10:G10)*$U25)</f>
        <v>0</v>
      </c>
      <c r="N25" s="13">
        <f>MIN($V25,SUM($B$10:H10)*$U25)</f>
        <v>0</v>
      </c>
      <c r="O25" s="13">
        <f>MIN($V25,SUM($B$10:I10)*$U25)</f>
        <v>0</v>
      </c>
      <c r="P25" s="13">
        <f>MIN($V25,SUM($B$10:J10)*$U25)</f>
        <v>0</v>
      </c>
      <c r="Q25" s="13">
        <f>MIN($V25,SUM($B$10:K10)*$U25)</f>
        <v>0</v>
      </c>
      <c r="R25" s="13">
        <f>MIN($V25,SUM($B$10:L10)*$U25)</f>
        <v>0</v>
      </c>
      <c r="S25" s="13">
        <f>MIN($V25,SUM($B$10:M10)*$U25)</f>
        <v>0</v>
      </c>
      <c r="T25" s="13">
        <f>MIN($V25,SUM($B$10:N10)*$U25)</f>
        <v>0</v>
      </c>
      <c r="U25" s="12">
        <v>0.25</v>
      </c>
      <c r="V25" s="12">
        <v>12</v>
      </c>
    </row>
    <row r="26" spans="1:22" ht="12.75" customHeight="1" x14ac:dyDescent="0.25">
      <c r="A26" s="14" t="s">
        <v>23</v>
      </c>
      <c r="B26" s="15">
        <f t="shared" ref="B26:T26" si="7">SUM(B18:B25)</f>
        <v>0</v>
      </c>
      <c r="C26" s="15">
        <f t="shared" si="7"/>
        <v>0</v>
      </c>
      <c r="D26" s="15">
        <f t="shared" si="7"/>
        <v>0</v>
      </c>
      <c r="E26" s="15">
        <f t="shared" si="7"/>
        <v>0</v>
      </c>
      <c r="F26" s="15">
        <f t="shared" si="7"/>
        <v>0</v>
      </c>
      <c r="G26" s="15">
        <f t="shared" si="7"/>
        <v>0</v>
      </c>
      <c r="H26" s="15">
        <f t="shared" si="7"/>
        <v>0</v>
      </c>
      <c r="I26" s="15">
        <f t="shared" si="7"/>
        <v>0</v>
      </c>
      <c r="J26" s="15">
        <f t="shared" si="7"/>
        <v>0</v>
      </c>
      <c r="K26" s="15">
        <f t="shared" si="7"/>
        <v>0</v>
      </c>
      <c r="L26" s="15">
        <f t="shared" si="7"/>
        <v>0</v>
      </c>
      <c r="M26" s="15">
        <f t="shared" si="7"/>
        <v>0</v>
      </c>
      <c r="N26" s="15">
        <f t="shared" si="7"/>
        <v>0</v>
      </c>
      <c r="O26" s="15">
        <f t="shared" si="7"/>
        <v>0</v>
      </c>
      <c r="P26" s="15">
        <f t="shared" si="7"/>
        <v>0</v>
      </c>
      <c r="Q26" s="15">
        <f t="shared" si="7"/>
        <v>0</v>
      </c>
      <c r="R26" s="15">
        <f t="shared" si="7"/>
        <v>0</v>
      </c>
      <c r="S26" s="15">
        <f t="shared" si="7"/>
        <v>0</v>
      </c>
      <c r="T26" s="15">
        <f t="shared" si="7"/>
        <v>0</v>
      </c>
    </row>
    <row r="27" spans="1:22" ht="12.75" customHeight="1" x14ac:dyDescent="0.25">
      <c r="A27" s="9" t="s">
        <v>24</v>
      </c>
      <c r="B27" s="10">
        <f>IF(B11&lt;2,0,MIN(2.85+1.43*(B11-2),10))</f>
        <v>0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2" ht="12.75" customHeight="1" x14ac:dyDescent="0.25">
      <c r="A28" s="9" t="s">
        <v>25</v>
      </c>
      <c r="B28" s="10">
        <f>MIN(14,0.14*B12)</f>
        <v>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2" ht="12.75" customHeight="1" x14ac:dyDescent="0.25">
      <c r="A29" s="9" t="s">
        <v>8</v>
      </c>
      <c r="B29" s="10">
        <f>IF(B13&gt;=10,1,0)</f>
        <v>0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2" ht="13.5" customHeight="1" x14ac:dyDescent="0.25">
      <c r="A30" s="9" t="s">
        <v>26</v>
      </c>
      <c r="B30" s="13">
        <f>MIN(35,0.097*B14)</f>
        <v>0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2" ht="18" customHeight="1" x14ac:dyDescent="0.3">
      <c r="A31" s="16" t="s">
        <v>27</v>
      </c>
      <c r="B31" s="17">
        <f t="shared" ref="B31:T31" si="8">B17+B26+SUM($B27:$B30)</f>
        <v>0</v>
      </c>
      <c r="C31" s="18">
        <f t="shared" si="8"/>
        <v>0</v>
      </c>
      <c r="D31" s="18">
        <f t="shared" si="8"/>
        <v>0</v>
      </c>
      <c r="E31" s="18">
        <f t="shared" si="8"/>
        <v>0</v>
      </c>
      <c r="F31" s="18">
        <f t="shared" si="8"/>
        <v>0</v>
      </c>
      <c r="G31" s="18">
        <f t="shared" si="8"/>
        <v>0</v>
      </c>
      <c r="H31" s="18">
        <f t="shared" si="8"/>
        <v>0</v>
      </c>
      <c r="I31" s="18">
        <f t="shared" si="8"/>
        <v>0</v>
      </c>
      <c r="J31" s="18">
        <f t="shared" si="8"/>
        <v>0</v>
      </c>
      <c r="K31" s="18">
        <f t="shared" si="8"/>
        <v>0</v>
      </c>
      <c r="L31" s="18">
        <f t="shared" si="8"/>
        <v>0</v>
      </c>
      <c r="M31" s="18">
        <f t="shared" si="8"/>
        <v>0</v>
      </c>
      <c r="N31" s="18">
        <f t="shared" si="8"/>
        <v>0</v>
      </c>
      <c r="O31" s="18">
        <f t="shared" si="8"/>
        <v>0</v>
      </c>
      <c r="P31" s="18">
        <f t="shared" si="8"/>
        <v>0</v>
      </c>
      <c r="Q31" s="18">
        <f t="shared" si="8"/>
        <v>0</v>
      </c>
      <c r="R31" s="18">
        <f t="shared" si="8"/>
        <v>0</v>
      </c>
      <c r="S31" s="18">
        <f t="shared" si="8"/>
        <v>0</v>
      </c>
      <c r="T31" s="18">
        <f t="shared" si="8"/>
        <v>0</v>
      </c>
    </row>
    <row r="32" spans="1:22" ht="12.7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7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75" customHeight="1" x14ac:dyDescent="0.25">
      <c r="A34" s="9"/>
      <c r="B34" s="9"/>
      <c r="C34" s="1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6" spans="1:20" ht="15.75" customHeight="1" x14ac:dyDescent="0.25">
      <c r="A36" s="20" t="s">
        <v>28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2"/>
    </row>
    <row r="37" spans="1:20" ht="15" customHeight="1" x14ac:dyDescent="0.25">
      <c r="A37" s="23" t="s">
        <v>29</v>
      </c>
      <c r="B37" s="24" t="s">
        <v>30</v>
      </c>
      <c r="C37" s="25"/>
      <c r="D37" s="25"/>
      <c r="E37" s="25"/>
      <c r="F37" s="25"/>
      <c r="G37" s="26" t="s">
        <v>31</v>
      </c>
      <c r="H37" s="25"/>
      <c r="I37" s="26" t="s">
        <v>32</v>
      </c>
      <c r="J37" s="25"/>
      <c r="K37" s="25"/>
      <c r="L37" s="27"/>
      <c r="M37" s="28"/>
      <c r="N37" s="28"/>
      <c r="O37" s="28"/>
    </row>
    <row r="38" spans="1:20" ht="15" customHeight="1" x14ac:dyDescent="0.25">
      <c r="A38" s="23" t="s">
        <v>33</v>
      </c>
      <c r="B38" s="24" t="s">
        <v>34</v>
      </c>
      <c r="C38" s="25"/>
      <c r="D38" s="25"/>
      <c r="E38" s="25"/>
      <c r="F38" s="25"/>
      <c r="G38" s="26" t="s">
        <v>35</v>
      </c>
      <c r="H38" s="25"/>
      <c r="I38" s="26" t="s">
        <v>36</v>
      </c>
      <c r="J38" s="25"/>
      <c r="K38" s="25"/>
      <c r="L38" s="27"/>
      <c r="M38" s="28"/>
      <c r="N38" s="28"/>
      <c r="O38" s="28"/>
    </row>
    <row r="39" spans="1:20" ht="15" customHeight="1" x14ac:dyDescent="0.25">
      <c r="A39" s="23" t="s">
        <v>37</v>
      </c>
      <c r="B39" s="24" t="s">
        <v>38</v>
      </c>
      <c r="C39" s="25"/>
      <c r="D39" s="25"/>
      <c r="E39" s="25"/>
      <c r="F39" s="25"/>
      <c r="G39" s="26" t="s">
        <v>39</v>
      </c>
      <c r="H39" s="25"/>
      <c r="I39" s="26" t="s">
        <v>40</v>
      </c>
      <c r="J39" s="25"/>
      <c r="K39" s="25"/>
      <c r="L39" s="27"/>
      <c r="M39" s="28"/>
      <c r="N39" s="28"/>
      <c r="O39" s="28"/>
    </row>
    <row r="40" spans="1:20" ht="15" customHeight="1" x14ac:dyDescent="0.25">
      <c r="A40" s="23" t="s">
        <v>41</v>
      </c>
      <c r="B40" s="24" t="s">
        <v>42</v>
      </c>
      <c r="C40" s="25"/>
      <c r="D40" s="25"/>
      <c r="E40" s="25"/>
      <c r="F40" s="25"/>
      <c r="G40" s="26" t="s">
        <v>43</v>
      </c>
      <c r="H40" s="25"/>
      <c r="I40" s="26" t="s">
        <v>44</v>
      </c>
      <c r="J40" s="25"/>
      <c r="K40" s="25"/>
      <c r="L40" s="27"/>
      <c r="M40" s="28"/>
      <c r="N40" s="28"/>
      <c r="O40" s="28"/>
    </row>
    <row r="41" spans="1:20" ht="15" customHeight="1" x14ac:dyDescent="0.25">
      <c r="A41" s="23" t="s">
        <v>45</v>
      </c>
      <c r="B41" s="24" t="s">
        <v>46</v>
      </c>
      <c r="C41" s="25"/>
      <c r="D41" s="25"/>
      <c r="E41" s="25"/>
      <c r="F41" s="25"/>
      <c r="G41" s="26" t="s">
        <v>47</v>
      </c>
      <c r="H41" s="25"/>
      <c r="I41" s="26" t="s">
        <v>48</v>
      </c>
      <c r="J41" s="25"/>
      <c r="K41" s="25"/>
      <c r="L41" s="27"/>
      <c r="M41" s="28"/>
      <c r="N41" s="28"/>
      <c r="O41" s="28"/>
    </row>
    <row r="42" spans="1:20" ht="15.75" customHeight="1" x14ac:dyDescent="0.25">
      <c r="A42" s="29" t="s">
        <v>49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1"/>
    </row>
  </sheetData>
  <sheetProtection algorithmName="SHA-512" hashValue="Rqoso4AJF9v8DlBSkuChTS6LGO+OhPEkEDukT16+0/Ot+wmKCG9HQv5zMeOqRNAjPW2N8gsM6UkcfZLUdR/XUQ==" saltValue="AThRJ58QHo4zpqcPn8Qr9w==" spinCount="100000" sheet="1" objects="1" scenarios="1" selectLockedCells="1"/>
  <conditionalFormatting sqref="B11">
    <cfRule type="cellIs" dxfId="1" priority="2" operator="greaterThan">
      <formula>48</formula>
    </cfRule>
  </conditionalFormatting>
  <conditionalFormatting sqref="B10:T10">
    <cfRule type="expression" dxfId="0" priority="3">
      <formula>SUM($B$10:$T$10) &gt; 48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Gonzalo</dc:creator>
  <cp:lastModifiedBy>Maria Dolores Gonzalez Culebras</cp:lastModifiedBy>
  <cp:revision>0</cp:revision>
  <dcterms:created xsi:type="dcterms:W3CDTF">2006-05-30T11:03:29Z</dcterms:created>
  <dcterms:modified xsi:type="dcterms:W3CDTF">2026-10-22T16:27:31Z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b4ade68c-925d-43ec-9700-82d5b4baf354</vt:lpwstr>
  </property>
</Properties>
</file>